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12.2020" sheetId="1" r:id="rId1"/>
  </sheets>
  <definedNames>
    <definedName name="_xlnm.Print_Titles" localSheetId="0">'31.12.2020'!$2:$2</definedName>
  </definedNames>
  <calcPr fullCalcOnLoad="1"/>
</workbook>
</file>

<file path=xl/sharedStrings.xml><?xml version="1.0" encoding="utf-8"?>
<sst xmlns="http://schemas.openxmlformats.org/spreadsheetml/2006/main" count="100" uniqueCount="54">
  <si>
    <t>USD</t>
  </si>
  <si>
    <t>SDR</t>
  </si>
  <si>
    <t>EUR</t>
  </si>
  <si>
    <t xml:space="preserve">Principal </t>
  </si>
  <si>
    <t>Beneficiary</t>
  </si>
  <si>
    <t>Project / Purpose</t>
  </si>
  <si>
    <t>Currency</t>
  </si>
  <si>
    <t>Exchange rate vis-à-vis dollar</t>
  </si>
  <si>
    <t>Type օf Interest Rate</t>
  </si>
  <si>
    <t>Interest Rate, %</t>
  </si>
  <si>
    <t>Matu-rity, years</t>
  </si>
  <si>
    <t>Grace period, years</t>
  </si>
  <si>
    <t>Principal Repayment Period</t>
  </si>
  <si>
    <t>start</t>
  </si>
  <si>
    <t>end</t>
  </si>
  <si>
    <t>EXTERNAL GUARANTEES</t>
  </si>
  <si>
    <t>of which</t>
  </si>
  <si>
    <t>Central bank of Armenia</t>
  </si>
  <si>
    <t>IBRD</t>
  </si>
  <si>
    <t>ADB</t>
  </si>
  <si>
    <t>Issued for external loans of the Central Bank of Armenia</t>
  </si>
  <si>
    <t>Guaranteed amount, mln</t>
  </si>
  <si>
    <t>Women`s Entrepreneurship Support Sector Develeopment</t>
  </si>
  <si>
    <t>Small and Medium Enterprises (I Tranche)</t>
  </si>
  <si>
    <t>Small and Medium Enterprises (II Tranche)</t>
  </si>
  <si>
    <t>Small and Medium Enterprises (III Tranche)</t>
  </si>
  <si>
    <t>Small and Medium Enterprises (IV Tranche)</t>
  </si>
  <si>
    <t>Renewable Energy I</t>
  </si>
  <si>
    <t>Sustainable Housing Finance Market I</t>
  </si>
  <si>
    <t>Sustainable Housing Finance Market II</t>
  </si>
  <si>
    <t>Renewable Energy II</t>
  </si>
  <si>
    <t>Agricultural Support I</t>
  </si>
  <si>
    <t>Renewable Energy III</t>
  </si>
  <si>
    <t>Total</t>
  </si>
  <si>
    <t>Other external guarantees</t>
  </si>
  <si>
    <t>Total of external guarantees</t>
  </si>
  <si>
    <t>TOTAL of GUARANTEES</t>
  </si>
  <si>
    <t>variable</t>
  </si>
  <si>
    <t>fixed</t>
  </si>
  <si>
    <t>Stock outstanding, mln</t>
  </si>
  <si>
    <t>6-months USD Libor + var. spread</t>
  </si>
  <si>
    <t>Stock outstanding in USD</t>
  </si>
  <si>
    <t>International Bank for Reconstruction and Development</t>
  </si>
  <si>
    <t>Asian Development Bank</t>
  </si>
  <si>
    <t>Renovation of Nork-Marash Medical Center</t>
  </si>
  <si>
    <t>"NORK-MARASH" Medical Center CJSC</t>
  </si>
  <si>
    <t>ADB/ADF</t>
  </si>
  <si>
    <t>Germany-KfW</t>
  </si>
  <si>
    <t>Access to Finance for Small and Medium Enterprises Project</t>
  </si>
  <si>
    <t>KfW-ի refin. Rate</t>
  </si>
  <si>
    <t>Erste Bank AG</t>
  </si>
  <si>
    <t>DOMESTIC GUARANTEES</t>
  </si>
  <si>
    <t>Total of domestic guarantees</t>
  </si>
  <si>
    <t>Government Guarantees as of December 31, 2020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</si>
</sst>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[$-409]d\-mmm\-yy;@"/>
    <numFmt numFmtId="176" formatCode="_(* #,##0.0000_);_(* \(#,##0.0000\);_(* &quot;-&quot;??_);_(@_)"/>
    <numFmt numFmtId="177" formatCode="_(* #,##0.000_);_(* \(#,##0.000\);_(* &quot;-&quot;??_);_(@_)"/>
    <numFmt numFmtId="178" formatCode="0.000000000000"/>
    <numFmt numFmtId="179" formatCode="0.000"/>
    <numFmt numFmtId="180" formatCode="0.0"/>
    <numFmt numFmtId="181" formatCode="0.000%"/>
    <numFmt numFmtId="182" formatCode="[$€-2]\ #,##0"/>
    <numFmt numFmtId="183" formatCode="0.00000000"/>
    <numFmt numFmtId="184" formatCode="_(* #,##0.0000000_);_(* \(#,##0.0000000\);_(* &quot;-&quot;??_);_(@_)"/>
    <numFmt numFmtId="185" formatCode="&quot;$&quot;#,##0"/>
    <numFmt numFmtId="186" formatCode="_(* #,##0.00000000_);_(* \(#,##0.00000000\);_(* &quot;-&quot;??_);_(@_)"/>
    <numFmt numFmtId="187" formatCode="_(* #,##0.0000000000000_);_(* \(#,##0.0000000000000\);_(* &quot;-&quot;??_);_(@_)"/>
    <numFmt numFmtId="188" formatCode="_(* #,##0.00000000000_);_(* \(#,##0.00000000000\);_(* &quot;-&quot;??_);_(@_)"/>
    <numFmt numFmtId="189" formatCode="0.0%"/>
    <numFmt numFmtId="190" formatCode="dd\.mm\.yyyy;@"/>
    <numFmt numFmtId="191" formatCode="_(* #,##0.0_);_(* \(#,##0.0\);_(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_-;\-* #,##0.00_-;_-* &quot;-&quot;??_-;_-@_-"/>
    <numFmt numFmtId="197" formatCode="[$-42B]d/mmm/yyyy;@"/>
    <numFmt numFmtId="198" formatCode="0.0000%"/>
    <numFmt numFmtId="199" formatCode="0.0000000"/>
    <numFmt numFmtId="200" formatCode="#,##0.0_);\(#,##0.0\)"/>
    <numFmt numFmtId="201" formatCode="0.0000000000"/>
    <numFmt numFmtId="202" formatCode="0.00000%"/>
    <numFmt numFmtId="203" formatCode="_(* #,##0.000000000000_);_(* \(#,##0.000000000000\);_(* &quot;-&quot;??_);_(@_)"/>
    <numFmt numFmtId="204" formatCode="mm/dd/yy;@"/>
    <numFmt numFmtId="205" formatCode="[$-409]d\-mmm\-yyyy;@"/>
    <numFmt numFmtId="206" formatCode="[$-419]d\-mmm\-yyyy;@"/>
    <numFmt numFmtId="207" formatCode="General_)"/>
    <numFmt numFmtId="208" formatCode="_(* #,##0.0000000000_);_(* \(#,##0.0000000000\);_(* &quot;-&quot;??_);_(@_)"/>
    <numFmt numFmtId="209" formatCode="[$-42B]d\-mmm\-yyyy;@"/>
    <numFmt numFmtId="210" formatCode="_(* #,##0.000000_);_(* \(#,##0.000000\);_(* &quot;-&quot;??_);_(@_)"/>
    <numFmt numFmtId="211" formatCode="#,##0.0"/>
    <numFmt numFmtId="212" formatCode="[$-FC19]dd\ mmmm\ yyyy\ \г\.;@"/>
    <numFmt numFmtId="213" formatCode="0.0000"/>
    <numFmt numFmtId="214" formatCode="0.00000"/>
    <numFmt numFmtId="215" formatCode="0.000000%"/>
    <numFmt numFmtId="216" formatCode="_(* #,##0.000_);_(* \(#,##0.000\);_(* &quot;-&quot;?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sz val="10"/>
      <name val="Arial Cyr"/>
      <family val="0"/>
    </font>
    <font>
      <b/>
      <sz val="10"/>
      <color indexed="12"/>
      <name val="Arial Cyr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Armenian"/>
      <family val="1"/>
    </font>
    <font>
      <sz val="11"/>
      <color indexed="8"/>
      <name val="GHEA Grapalat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 Armenian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3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1" applyNumberFormat="0" applyAlignment="0" applyProtection="0"/>
    <xf numFmtId="0" fontId="44" fillId="41" borderId="1" applyNumberFormat="0" applyAlignment="0" applyProtection="0"/>
    <xf numFmtId="0" fontId="44" fillId="41" borderId="1" applyNumberFormat="0" applyAlignment="0" applyProtection="0"/>
    <xf numFmtId="0" fontId="45" fillId="42" borderId="2" applyNumberFormat="0" applyAlignment="0" applyProtection="0"/>
    <xf numFmtId="0" fontId="45" fillId="42" borderId="2" applyNumberFormat="0" applyAlignment="0" applyProtection="0"/>
    <xf numFmtId="0" fontId="45" fillId="42" borderId="2" applyNumberFormat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4" borderId="1" applyNumberFormat="0" applyAlignment="0" applyProtection="0"/>
    <xf numFmtId="0" fontId="54" fillId="44" borderId="1" applyNumberFormat="0" applyAlignment="0" applyProtection="0"/>
    <xf numFmtId="0" fontId="54" fillId="44" borderId="1" applyNumberFormat="0" applyAlignment="0" applyProtection="0"/>
    <xf numFmtId="38" fontId="8" fillId="0" borderId="0">
      <alignment/>
      <protection/>
    </xf>
    <xf numFmtId="38" fontId="9" fillId="0" borderId="0">
      <alignment/>
      <protection/>
    </xf>
    <xf numFmtId="38" fontId="10" fillId="0" borderId="0">
      <alignment/>
      <protection/>
    </xf>
    <xf numFmtId="38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shrinkToFit="1"/>
      <protection/>
    </xf>
    <xf numFmtId="0" fontId="0" fillId="0" borderId="0">
      <alignment shrinkToFit="1"/>
      <protection/>
    </xf>
    <xf numFmtId="0" fontId="0" fillId="0" borderId="0">
      <alignment shrinkToFi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4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59" fillId="41" borderId="8" applyNumberFormat="0" applyAlignment="0" applyProtection="0"/>
    <xf numFmtId="0" fontId="59" fillId="41" borderId="8" applyNumberFormat="0" applyAlignment="0" applyProtection="0"/>
    <xf numFmtId="0" fontId="59" fillId="41" borderId="8" applyNumberForma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50" borderId="0" applyNumberFormat="0" applyBorder="0" applyAlignment="0" applyProtection="0"/>
    <xf numFmtId="207" fontId="16" fillId="0" borderId="10">
      <alignment/>
      <protection locked="0"/>
    </xf>
    <xf numFmtId="0" fontId="20" fillId="13" borderId="11" applyNumberFormat="0" applyAlignment="0" applyProtection="0"/>
    <xf numFmtId="0" fontId="21" fillId="51" borderId="12" applyNumberFormat="0" applyAlignment="0" applyProtection="0"/>
    <xf numFmtId="0" fontId="22" fillId="51" borderId="11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207" fontId="17" fillId="12" borderId="10">
      <alignment/>
      <protection/>
    </xf>
    <xf numFmtId="0" fontId="26" fillId="0" borderId="16" applyNumberFormat="0" applyFill="0" applyAlignment="0" applyProtection="0"/>
    <xf numFmtId="0" fontId="27" fillId="52" borderId="17" applyNumberFormat="0" applyAlignment="0" applyProtection="0"/>
    <xf numFmtId="0" fontId="28" fillId="0" borderId="0" applyNumberFormat="0" applyFill="0" applyBorder="0" applyAlignment="0" applyProtection="0"/>
    <xf numFmtId="0" fontId="29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56">
    <xf numFmtId="0" fontId="0" fillId="0" borderId="0" xfId="0" applyAlignment="1">
      <alignment/>
    </xf>
    <xf numFmtId="43" fontId="2" fillId="0" borderId="0" xfId="20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2" fillId="0" borderId="0" xfId="202" applyNumberFormat="1" applyFont="1" applyAlignment="1">
      <alignment vertical="center"/>
    </xf>
    <xf numFmtId="43" fontId="2" fillId="0" borderId="0" xfId="20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3" fontId="2" fillId="0" borderId="20" xfId="202" applyFont="1" applyBorder="1" applyAlignment="1">
      <alignment/>
    </xf>
    <xf numFmtId="174" fontId="4" fillId="0" borderId="20" xfId="0" applyNumberFormat="1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4" fontId="2" fillId="0" borderId="20" xfId="202" applyNumberFormat="1" applyFont="1" applyFill="1" applyBorder="1" applyAlignment="1">
      <alignment vertical="center"/>
    </xf>
    <xf numFmtId="177" fontId="2" fillId="0" borderId="20" xfId="202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172" fontId="2" fillId="0" borderId="20" xfId="202" applyNumberFormat="1" applyFont="1" applyBorder="1" applyAlignment="1">
      <alignment vertical="center"/>
    </xf>
    <xf numFmtId="19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4" fontId="2" fillId="0" borderId="20" xfId="202" applyNumberFormat="1" applyFont="1" applyBorder="1" applyAlignment="1">
      <alignment vertical="center"/>
    </xf>
    <xf numFmtId="172" fontId="4" fillId="0" borderId="20" xfId="202" applyNumberFormat="1" applyFont="1" applyBorder="1" applyAlignment="1">
      <alignment horizontal="center" vertical="center"/>
    </xf>
    <xf numFmtId="174" fontId="4" fillId="0" borderId="20" xfId="202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5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21" xfId="0" applyFont="1" applyBorder="1" applyAlignment="1">
      <alignment vertical="center" wrapText="1"/>
    </xf>
    <xf numFmtId="172" fontId="2" fillId="0" borderId="20" xfId="202" applyNumberFormat="1" applyFont="1" applyFill="1" applyBorder="1" applyAlignment="1">
      <alignment vertical="center"/>
    </xf>
    <xf numFmtId="174" fontId="2" fillId="0" borderId="21" xfId="202" applyNumberFormat="1" applyFont="1" applyFill="1" applyBorder="1" applyAlignment="1">
      <alignment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6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10"/>
    </xf>
    <xf numFmtId="0" fontId="4" fillId="0" borderId="26" xfId="0" applyFont="1" applyBorder="1" applyAlignment="1">
      <alignment horizontal="left" vertical="center" wrapText="1" indent="10"/>
    </xf>
    <xf numFmtId="0" fontId="4" fillId="0" borderId="23" xfId="0" applyFont="1" applyBorder="1" applyAlignment="1">
      <alignment horizontal="left" vertical="center" wrapText="1" indent="10"/>
    </xf>
    <xf numFmtId="0" fontId="0" fillId="0" borderId="26" xfId="0" applyFont="1" applyBorder="1" applyAlignment="1">
      <alignment horizontal="left" indent="5"/>
    </xf>
    <xf numFmtId="0" fontId="0" fillId="0" borderId="23" xfId="0" applyFont="1" applyBorder="1" applyAlignment="1">
      <alignment horizontal="left" indent="5"/>
    </xf>
    <xf numFmtId="174" fontId="2" fillId="0" borderId="20" xfId="202" applyNumberFormat="1" applyFont="1" applyBorder="1" applyAlignment="1">
      <alignment horizontal="center" vertical="center"/>
    </xf>
  </cellXfs>
  <cellStyles count="42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2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4" xfId="36"/>
    <cellStyle name="20% - Accent2 4 2" xfId="37"/>
    <cellStyle name="20% - Accent2 5" xfId="38"/>
    <cellStyle name="20% - Accent2 5 2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3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4 2" xfId="52"/>
    <cellStyle name="20% - Accent3 5" xfId="53"/>
    <cellStyle name="20% - Accent3 5 2" xfId="54"/>
    <cellStyle name="20% - Accent3 6" xfId="55"/>
    <cellStyle name="20% - Accent3 6 2" xfId="56"/>
    <cellStyle name="20% - Accent3 7" xfId="57"/>
    <cellStyle name="20% - Accent3 7 2" xfId="58"/>
    <cellStyle name="20% - Accent3 8" xfId="59"/>
    <cellStyle name="20% - Accent4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4 2" xfId="67"/>
    <cellStyle name="20% - Accent4 5" xfId="68"/>
    <cellStyle name="20% - Accent4 5 2" xfId="69"/>
    <cellStyle name="20% - Accent4 6" xfId="70"/>
    <cellStyle name="20% - Accent4 6 2" xfId="71"/>
    <cellStyle name="20% - Accent4 7" xfId="72"/>
    <cellStyle name="20% - Accent4 7 2" xfId="73"/>
    <cellStyle name="20% - Accent4 8" xfId="74"/>
    <cellStyle name="20% - Accent5" xfId="75"/>
    <cellStyle name="20% - Accent5 2" xfId="76"/>
    <cellStyle name="20% - Accent5 2 2" xfId="77"/>
    <cellStyle name="20% - Accent5 3" xfId="78"/>
    <cellStyle name="20% - Accent6" xfId="79"/>
    <cellStyle name="20% - Accent6 2" xfId="80"/>
    <cellStyle name="20% - Accent6 2 2" xfId="81"/>
    <cellStyle name="20% - Accent6 3" xfId="82"/>
    <cellStyle name="20% - Акцент1" xfId="83"/>
    <cellStyle name="20% - Акцент2" xfId="84"/>
    <cellStyle name="20% - Акцент3" xfId="85"/>
    <cellStyle name="20% - Акцент4" xfId="86"/>
    <cellStyle name="20% - Акцент5" xfId="87"/>
    <cellStyle name="20% - Акцент6" xfId="88"/>
    <cellStyle name="40% - Accent1" xfId="89"/>
    <cellStyle name="40% - Accent1 2" xfId="90"/>
    <cellStyle name="40% - Accent1 2 2" xfId="91"/>
    <cellStyle name="40% - Accent1 3" xfId="92"/>
    <cellStyle name="40% - Accent2" xfId="93"/>
    <cellStyle name="40% - Accent2 2" xfId="94"/>
    <cellStyle name="40% - Accent2 2 2" xfId="95"/>
    <cellStyle name="40% - Accent2 3" xfId="96"/>
    <cellStyle name="40% - Accent3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4" xfId="103"/>
    <cellStyle name="40% - Accent3 4 2" xfId="104"/>
    <cellStyle name="40% - Accent3 5" xfId="105"/>
    <cellStyle name="40% - Accent3 5 2" xfId="106"/>
    <cellStyle name="40% - Accent3 6" xfId="107"/>
    <cellStyle name="40% - Accent3 6 2" xfId="108"/>
    <cellStyle name="40% - Accent3 7" xfId="109"/>
    <cellStyle name="40% - Accent3 7 2" xfId="110"/>
    <cellStyle name="40% - Accent3 8" xfId="111"/>
    <cellStyle name="40% - Accent4" xfId="112"/>
    <cellStyle name="40% - Accent4 2" xfId="113"/>
    <cellStyle name="40% - Accent4 2 2" xfId="114"/>
    <cellStyle name="40% - Accent4 3" xfId="115"/>
    <cellStyle name="40% - Accent5" xfId="116"/>
    <cellStyle name="40% - Accent5 2" xfId="117"/>
    <cellStyle name="40% - Accent5 2 2" xfId="118"/>
    <cellStyle name="40% - Accent5 3" xfId="119"/>
    <cellStyle name="40% - Accent6" xfId="120"/>
    <cellStyle name="40% - Accent6 2" xfId="121"/>
    <cellStyle name="40% - Accent6 2 2" xfId="122"/>
    <cellStyle name="40% - Accent6 3" xfId="123"/>
    <cellStyle name="40% - Акцент1" xfId="124"/>
    <cellStyle name="40% - Акцент2" xfId="125"/>
    <cellStyle name="40% - Акцент3" xfId="126"/>
    <cellStyle name="40% - Акцент4" xfId="127"/>
    <cellStyle name="40% - Акцент5" xfId="128"/>
    <cellStyle name="40% - Акцент6" xfId="129"/>
    <cellStyle name="60% - Accent1" xfId="130"/>
    <cellStyle name="60% - Accent1 2" xfId="131"/>
    <cellStyle name="60% - Accent1 3" xfId="132"/>
    <cellStyle name="60% - Accent2" xfId="133"/>
    <cellStyle name="60% - Accent2 2" xfId="134"/>
    <cellStyle name="60% - Accent2 3" xfId="135"/>
    <cellStyle name="60% - Accent3" xfId="136"/>
    <cellStyle name="60% - Accent3 2" xfId="137"/>
    <cellStyle name="60% - Accent3 2 2" xfId="138"/>
    <cellStyle name="60% - Accent3 2 3" xfId="139"/>
    <cellStyle name="60% - Accent3 3" xfId="140"/>
    <cellStyle name="60% - Accent3 4" xfId="141"/>
    <cellStyle name="60% - Accent3 5" xfId="142"/>
    <cellStyle name="60% - Accent3 6" xfId="143"/>
    <cellStyle name="60% - Accent3 7" xfId="144"/>
    <cellStyle name="60% - Accent3 8" xfId="145"/>
    <cellStyle name="60% - Accent4" xfId="146"/>
    <cellStyle name="60% - Accent4 2" xfId="147"/>
    <cellStyle name="60% - Accent4 2 2" xfId="148"/>
    <cellStyle name="60% - Accent4 2 3" xfId="149"/>
    <cellStyle name="60% - Accent4 3" xfId="150"/>
    <cellStyle name="60% - Accent4 4" xfId="151"/>
    <cellStyle name="60% - Accent4 5" xfId="152"/>
    <cellStyle name="60% - Accent4 6" xfId="153"/>
    <cellStyle name="60% - Accent4 7" xfId="154"/>
    <cellStyle name="60% - Accent4 8" xfId="155"/>
    <cellStyle name="60% - Accent5" xfId="156"/>
    <cellStyle name="60% - Accent5 2" xfId="157"/>
    <cellStyle name="60% - Accent5 3" xfId="158"/>
    <cellStyle name="60% - Accent6" xfId="159"/>
    <cellStyle name="60% - Accent6 2" xfId="160"/>
    <cellStyle name="60% - Accent6 2 2" xfId="161"/>
    <cellStyle name="60% - Accent6 2 3" xfId="162"/>
    <cellStyle name="60% - Accent6 3" xfId="163"/>
    <cellStyle name="60% - Accent6 4" xfId="164"/>
    <cellStyle name="60% - Accent6 5" xfId="165"/>
    <cellStyle name="60% - Accent6 6" xfId="166"/>
    <cellStyle name="60% - Accent6 7" xfId="167"/>
    <cellStyle name="60% - Accent6 8" xfId="168"/>
    <cellStyle name="60% - Акцент1" xfId="169"/>
    <cellStyle name="60% - Акцент2" xfId="170"/>
    <cellStyle name="60% - Акцент3" xfId="171"/>
    <cellStyle name="60% - Акцент4" xfId="172"/>
    <cellStyle name="60% - Акцент5" xfId="173"/>
    <cellStyle name="60% - Акцент6" xfId="174"/>
    <cellStyle name="Accent1" xfId="175"/>
    <cellStyle name="Accent1 2" xfId="176"/>
    <cellStyle name="Accent1 3" xfId="177"/>
    <cellStyle name="Accent2" xfId="178"/>
    <cellStyle name="Accent2 2" xfId="179"/>
    <cellStyle name="Accent2 3" xfId="180"/>
    <cellStyle name="Accent3" xfId="181"/>
    <cellStyle name="Accent3 2" xfId="182"/>
    <cellStyle name="Accent3 3" xfId="183"/>
    <cellStyle name="Accent4" xfId="184"/>
    <cellStyle name="Accent4 2" xfId="185"/>
    <cellStyle name="Accent4 3" xfId="186"/>
    <cellStyle name="Accent5" xfId="187"/>
    <cellStyle name="Accent5 2" xfId="188"/>
    <cellStyle name="Accent5 3" xfId="189"/>
    <cellStyle name="Accent6" xfId="190"/>
    <cellStyle name="Accent6 2" xfId="191"/>
    <cellStyle name="Accent6 3" xfId="192"/>
    <cellStyle name="Bad" xfId="193"/>
    <cellStyle name="Bad 2" xfId="194"/>
    <cellStyle name="Bad 3" xfId="195"/>
    <cellStyle name="Calculation" xfId="196"/>
    <cellStyle name="Calculation 2" xfId="197"/>
    <cellStyle name="Calculation 3" xfId="198"/>
    <cellStyle name="Check Cell" xfId="199"/>
    <cellStyle name="Check Cell 2" xfId="200"/>
    <cellStyle name="Check Cell 3" xfId="201"/>
    <cellStyle name="Comma" xfId="202"/>
    <cellStyle name="Comma [0]" xfId="203"/>
    <cellStyle name="Comma 10" xfId="204"/>
    <cellStyle name="Comma 11" xfId="205"/>
    <cellStyle name="Comma 12" xfId="206"/>
    <cellStyle name="Comma 13" xfId="207"/>
    <cellStyle name="Comma 14" xfId="208"/>
    <cellStyle name="Comma 15" xfId="209"/>
    <cellStyle name="Comma 16" xfId="210"/>
    <cellStyle name="Comma 17" xfId="211"/>
    <cellStyle name="Comma 2" xfId="212"/>
    <cellStyle name="Comma 2 2" xfId="213"/>
    <cellStyle name="Comma 2 3" xfId="214"/>
    <cellStyle name="Comma 2 4" xfId="215"/>
    <cellStyle name="Comma 2 5" xfId="216"/>
    <cellStyle name="Comma 2 6" xfId="217"/>
    <cellStyle name="Comma 2 7" xfId="218"/>
    <cellStyle name="Comma 2 8" xfId="219"/>
    <cellStyle name="Comma 3" xfId="220"/>
    <cellStyle name="Comma 3 2" xfId="221"/>
    <cellStyle name="Comma 3 3" xfId="222"/>
    <cellStyle name="Comma 3 4" xfId="223"/>
    <cellStyle name="Comma 3 5" xfId="224"/>
    <cellStyle name="Comma 3 6" xfId="225"/>
    <cellStyle name="Comma 4" xfId="226"/>
    <cellStyle name="Comma 4 2" xfId="227"/>
    <cellStyle name="Comma 4 3" xfId="228"/>
    <cellStyle name="Comma 4 4" xfId="229"/>
    <cellStyle name="Comma 5" xfId="230"/>
    <cellStyle name="Comma 5 2" xfId="231"/>
    <cellStyle name="Comma 5 3" xfId="232"/>
    <cellStyle name="Comma 6" xfId="233"/>
    <cellStyle name="Comma 6 2" xfId="234"/>
    <cellStyle name="Comma 7" xfId="235"/>
    <cellStyle name="Comma 7 2" xfId="236"/>
    <cellStyle name="Comma 7 2 2" xfId="237"/>
    <cellStyle name="Comma 8" xfId="238"/>
    <cellStyle name="Comma 8 2" xfId="239"/>
    <cellStyle name="Comma 8 3" xfId="240"/>
    <cellStyle name="Comma 8 3 2" xfId="241"/>
    <cellStyle name="Comma 9" xfId="242"/>
    <cellStyle name="Comma 9 2" xfId="243"/>
    <cellStyle name="Currency" xfId="244"/>
    <cellStyle name="Currency [0]" xfId="245"/>
    <cellStyle name="Currency 2" xfId="246"/>
    <cellStyle name="Currency 3" xfId="247"/>
    <cellStyle name="Explanatory Text" xfId="248"/>
    <cellStyle name="Explanatory Text 2" xfId="249"/>
    <cellStyle name="Explanatory Text 3" xfId="250"/>
    <cellStyle name="Good" xfId="251"/>
    <cellStyle name="Good 2" xfId="252"/>
    <cellStyle name="Good 3" xfId="253"/>
    <cellStyle name="Heading 1" xfId="254"/>
    <cellStyle name="Heading 1 2" xfId="255"/>
    <cellStyle name="Heading 1 3" xfId="256"/>
    <cellStyle name="Heading 2" xfId="257"/>
    <cellStyle name="Heading 2 2" xfId="258"/>
    <cellStyle name="Heading 2 3" xfId="259"/>
    <cellStyle name="Heading 3" xfId="260"/>
    <cellStyle name="Heading 3 2" xfId="261"/>
    <cellStyle name="Heading 3 3" xfId="262"/>
    <cellStyle name="Heading 4" xfId="263"/>
    <cellStyle name="Heading 4 2" xfId="264"/>
    <cellStyle name="Heading 4 3" xfId="265"/>
    <cellStyle name="Hyperlink" xfId="266"/>
    <cellStyle name="Hyperlink 2" xfId="267"/>
    <cellStyle name="Hyperlink 3" xfId="268"/>
    <cellStyle name="Input" xfId="269"/>
    <cellStyle name="Input 2" xfId="270"/>
    <cellStyle name="Input 3" xfId="271"/>
    <cellStyle name="KPMG Heading 1" xfId="272"/>
    <cellStyle name="KPMG Heading 2" xfId="273"/>
    <cellStyle name="KPMG Heading 3" xfId="274"/>
    <cellStyle name="KPMG Heading 4" xfId="275"/>
    <cellStyle name="KPMG Normal" xfId="276"/>
    <cellStyle name="KPMG Normal Text" xfId="277"/>
    <cellStyle name="KPMG Normal_123" xfId="278"/>
    <cellStyle name="Linked Cell" xfId="279"/>
    <cellStyle name="Linked Cell 2" xfId="280"/>
    <cellStyle name="Linked Cell 3" xfId="281"/>
    <cellStyle name="Neutral" xfId="282"/>
    <cellStyle name="Neutral 2" xfId="283"/>
    <cellStyle name="Neutral 3" xfId="284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6" xfId="291"/>
    <cellStyle name="Normal 16 2" xfId="292"/>
    <cellStyle name="Normal 17" xfId="293"/>
    <cellStyle name="Normal 17 2" xfId="294"/>
    <cellStyle name="Normal 17 3" xfId="295"/>
    <cellStyle name="Normal 18" xfId="296"/>
    <cellStyle name="Normal 18 2" xfId="297"/>
    <cellStyle name="Normal 19" xfId="298"/>
    <cellStyle name="Normal 19 2" xfId="299"/>
    <cellStyle name="Normal 2" xfId="300"/>
    <cellStyle name="Normal 2 10" xfId="301"/>
    <cellStyle name="Normal 2 2" xfId="302"/>
    <cellStyle name="Normal 2 2 2" xfId="303"/>
    <cellStyle name="Normal 2 3" xfId="304"/>
    <cellStyle name="Normal 2 3 2" xfId="305"/>
    <cellStyle name="Normal 2 4" xfId="306"/>
    <cellStyle name="Normal 2 5" xfId="307"/>
    <cellStyle name="Normal 2 6" xfId="308"/>
    <cellStyle name="Normal 2 7" xfId="309"/>
    <cellStyle name="Normal 2 8" xfId="310"/>
    <cellStyle name="Normal 2 9" xfId="311"/>
    <cellStyle name="Normal 20" xfId="312"/>
    <cellStyle name="Normal 21" xfId="313"/>
    <cellStyle name="Normal 22" xfId="314"/>
    <cellStyle name="Normal 22 2" xfId="315"/>
    <cellStyle name="Normal 23" xfId="316"/>
    <cellStyle name="Normal 24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3" xfId="325"/>
    <cellStyle name="Normal 3 4" xfId="326"/>
    <cellStyle name="Normal 3 5" xfId="327"/>
    <cellStyle name="Normal 3 6" xfId="328"/>
    <cellStyle name="Normal 3_HavelvacN2axjusakN3" xfId="329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5 2" xfId="336"/>
    <cellStyle name="Normal 36" xfId="337"/>
    <cellStyle name="Normal 36 2" xfId="338"/>
    <cellStyle name="Normal 37" xfId="339"/>
    <cellStyle name="Normal 374" xfId="340"/>
    <cellStyle name="Normal 374 2" xfId="341"/>
    <cellStyle name="Normal 4" xfId="342"/>
    <cellStyle name="Normal 4 2" xfId="343"/>
    <cellStyle name="Normal 4 2 2" xfId="344"/>
    <cellStyle name="Normal 4 3" xfId="345"/>
    <cellStyle name="Normal 4 4" xfId="346"/>
    <cellStyle name="Normal 5" xfId="347"/>
    <cellStyle name="Normal 5 2" xfId="348"/>
    <cellStyle name="Normal 54" xfId="349"/>
    <cellStyle name="Normal 6" xfId="350"/>
    <cellStyle name="Normal 6 2" xfId="351"/>
    <cellStyle name="Normal 7" xfId="352"/>
    <cellStyle name="Normal 78" xfId="353"/>
    <cellStyle name="Normal 78 2" xfId="354"/>
    <cellStyle name="Normal 8" xfId="355"/>
    <cellStyle name="Normal 81" xfId="356"/>
    <cellStyle name="Normal 9" xfId="357"/>
    <cellStyle name="Note" xfId="358"/>
    <cellStyle name="Note 2" xfId="359"/>
    <cellStyle name="Note 2 2" xfId="360"/>
    <cellStyle name="Note 2 3" xfId="361"/>
    <cellStyle name="Note 3" xfId="362"/>
    <cellStyle name="Note 3 2" xfId="363"/>
    <cellStyle name="Note 4" xfId="364"/>
    <cellStyle name="Note 4 2" xfId="365"/>
    <cellStyle name="Note 5" xfId="366"/>
    <cellStyle name="Note 5 2" xfId="367"/>
    <cellStyle name="Note 6" xfId="368"/>
    <cellStyle name="Note 6 2" xfId="369"/>
    <cellStyle name="Note 7" xfId="370"/>
    <cellStyle name="Note 7 2" xfId="371"/>
    <cellStyle name="Note 8" xfId="372"/>
    <cellStyle name="Output" xfId="373"/>
    <cellStyle name="Output 2" xfId="374"/>
    <cellStyle name="Output 3" xfId="375"/>
    <cellStyle name="Percent" xfId="376"/>
    <cellStyle name="Percent 2" xfId="377"/>
    <cellStyle name="Percent 2 2" xfId="378"/>
    <cellStyle name="Percent 2 3" xfId="379"/>
    <cellStyle name="Percent 2 3 2" xfId="380"/>
    <cellStyle name="Percent 2 4" xfId="381"/>
    <cellStyle name="Percent 2 5" xfId="382"/>
    <cellStyle name="Percent 3" xfId="383"/>
    <cellStyle name="Percent 3 2" xfId="384"/>
    <cellStyle name="Percent 4" xfId="385"/>
    <cellStyle name="Percent 4 2" xfId="386"/>
    <cellStyle name="Percent 5" xfId="387"/>
    <cellStyle name="Percent 5 2" xfId="388"/>
    <cellStyle name="Percent 6" xfId="389"/>
    <cellStyle name="Percent 7" xfId="390"/>
    <cellStyle name="Percent 8" xfId="391"/>
    <cellStyle name="Style 1" xfId="392"/>
    <cellStyle name="Style 1 2" xfId="393"/>
    <cellStyle name="Title" xfId="394"/>
    <cellStyle name="Title 2" xfId="395"/>
    <cellStyle name="Total" xfId="396"/>
    <cellStyle name="Total 2" xfId="397"/>
    <cellStyle name="Total 3" xfId="398"/>
    <cellStyle name="Warning Text" xfId="399"/>
    <cellStyle name="Warning Text 2" xfId="400"/>
    <cellStyle name="Warning Text 3" xfId="401"/>
    <cellStyle name="Акцент1" xfId="402"/>
    <cellStyle name="Акцент2" xfId="403"/>
    <cellStyle name="Акцент3" xfId="404"/>
    <cellStyle name="Акцент4" xfId="405"/>
    <cellStyle name="Акцент5" xfId="406"/>
    <cellStyle name="Акцент6" xfId="407"/>
    <cellStyle name="Беззащитный" xfId="408"/>
    <cellStyle name="Ввод " xfId="409"/>
    <cellStyle name="Вывод" xfId="410"/>
    <cellStyle name="Вычисление" xfId="411"/>
    <cellStyle name="Заголовок 1" xfId="412"/>
    <cellStyle name="Заголовок 2" xfId="413"/>
    <cellStyle name="Заголовок 3" xfId="414"/>
    <cellStyle name="Заголовок 4" xfId="415"/>
    <cellStyle name="Защитный" xfId="416"/>
    <cellStyle name="Итог" xfId="417"/>
    <cellStyle name="Контрольная ячейка" xfId="418"/>
    <cellStyle name="Название" xfId="419"/>
    <cellStyle name="Нейтральный" xfId="420"/>
    <cellStyle name="Обычный 2" xfId="421"/>
    <cellStyle name="Обычный 3" xfId="422"/>
    <cellStyle name="Обычный 3 2" xfId="423"/>
    <cellStyle name="Плохой" xfId="424"/>
    <cellStyle name="Пояснение" xfId="425"/>
    <cellStyle name="Примечание" xfId="426"/>
    <cellStyle name="Связанная ячейка" xfId="427"/>
    <cellStyle name="Текст предупреждения" xfId="428"/>
    <cellStyle name="Финансовый 2" xfId="429"/>
    <cellStyle name="Финансовый 3" xfId="430"/>
    <cellStyle name="Финансовый 3 2" xfId="431"/>
    <cellStyle name="Финансовый 4" xfId="432"/>
    <cellStyle name="Хороший" xfId="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6"/>
  <sheetViews>
    <sheetView tabSelected="1" zoomScalePageLayoutView="0" workbookViewId="0" topLeftCell="A1">
      <selection activeCell="A1" sqref="A1"/>
    </sheetView>
  </sheetViews>
  <sheetFormatPr defaultColWidth="9.140625" defaultRowHeight="17.25" customHeight="1"/>
  <cols>
    <col min="1" max="1" width="33.7109375" style="2" customWidth="1"/>
    <col min="2" max="2" width="21.421875" style="2" customWidth="1"/>
    <col min="3" max="3" width="50.00390625" style="2" customWidth="1"/>
    <col min="4" max="4" width="9.28125" style="3" customWidth="1"/>
    <col min="5" max="5" width="14.00390625" style="1" customWidth="1"/>
    <col min="6" max="6" width="12.140625" style="1" customWidth="1"/>
    <col min="7" max="7" width="12.421875" style="2" customWidth="1"/>
    <col min="8" max="8" width="13.140625" style="2" customWidth="1"/>
    <col min="9" max="9" width="9.8515625" style="2" customWidth="1"/>
    <col min="10" max="10" width="18.140625" style="2" customWidth="1"/>
    <col min="11" max="11" width="6.140625" style="2" customWidth="1"/>
    <col min="12" max="12" width="7.7109375" style="2" customWidth="1"/>
    <col min="13" max="13" width="11.140625" style="2" bestFit="1" customWidth="1"/>
    <col min="14" max="14" width="12.57421875" style="2" customWidth="1"/>
    <col min="15" max="16" width="11.57421875" style="2" customWidth="1"/>
    <col min="17" max="16384" width="9.140625" style="2" customWidth="1"/>
  </cols>
  <sheetData>
    <row r="1" spans="1:8" s="4" customFormat="1" ht="30.75" customHeight="1">
      <c r="A1" s="7" t="s">
        <v>53</v>
      </c>
      <c r="B1" s="7"/>
      <c r="C1" s="8"/>
      <c r="D1" s="8"/>
      <c r="E1" s="9"/>
      <c r="F1" s="10"/>
      <c r="G1" s="10"/>
      <c r="H1" s="11"/>
    </row>
    <row r="2" spans="1:14" s="30" customFormat="1" ht="35.25" customHeight="1">
      <c r="A2" s="36" t="s">
        <v>3</v>
      </c>
      <c r="B2" s="36" t="s">
        <v>4</v>
      </c>
      <c r="C2" s="36" t="s">
        <v>5</v>
      </c>
      <c r="D2" s="36" t="s">
        <v>6</v>
      </c>
      <c r="E2" s="36" t="s">
        <v>21</v>
      </c>
      <c r="F2" s="36" t="s">
        <v>39</v>
      </c>
      <c r="G2" s="36" t="s">
        <v>7</v>
      </c>
      <c r="H2" s="39" t="s">
        <v>41</v>
      </c>
      <c r="I2" s="36" t="s">
        <v>8</v>
      </c>
      <c r="J2" s="36" t="s">
        <v>9</v>
      </c>
      <c r="K2" s="39" t="s">
        <v>10</v>
      </c>
      <c r="L2" s="39" t="s">
        <v>11</v>
      </c>
      <c r="M2" s="37" t="s">
        <v>12</v>
      </c>
      <c r="N2" s="38"/>
    </row>
    <row r="3" spans="1:14" s="30" customFormat="1" ht="35.25" customHeight="1">
      <c r="A3" s="36"/>
      <c r="B3" s="36"/>
      <c r="C3" s="36"/>
      <c r="D3" s="36"/>
      <c r="E3" s="36"/>
      <c r="F3" s="36"/>
      <c r="G3" s="36"/>
      <c r="H3" s="40"/>
      <c r="I3" s="36"/>
      <c r="J3" s="36"/>
      <c r="K3" s="40"/>
      <c r="L3" s="40"/>
      <c r="M3" s="31" t="s">
        <v>13</v>
      </c>
      <c r="N3" s="31" t="s">
        <v>14</v>
      </c>
    </row>
    <row r="4" spans="1:14" s="5" customFormat="1" ht="25.5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5" customFormat="1" ht="22.5">
      <c r="A5" s="50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s="5" customFormat="1" ht="25.5" customHeight="1">
      <c r="A6" s="44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s="5" customFormat="1" ht="22.5" customHeight="1">
      <c r="A7" s="50" t="s">
        <v>16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s="5" customFormat="1" ht="27">
      <c r="A8" s="17" t="s">
        <v>17</v>
      </c>
      <c r="B8" s="18" t="s">
        <v>18</v>
      </c>
      <c r="C8" s="25" t="s">
        <v>48</v>
      </c>
      <c r="D8" s="19" t="s">
        <v>0</v>
      </c>
      <c r="E8" s="20">
        <v>50</v>
      </c>
      <c r="F8" s="20">
        <v>40.005</v>
      </c>
      <c r="G8" s="21">
        <v>1</v>
      </c>
      <c r="H8" s="20">
        <f>+F8*G8</f>
        <v>40.005</v>
      </c>
      <c r="I8" s="22" t="s">
        <v>37</v>
      </c>
      <c r="J8" s="22" t="s">
        <v>40</v>
      </c>
      <c r="K8" s="23">
        <v>26</v>
      </c>
      <c r="L8" s="23">
        <v>5</v>
      </c>
      <c r="M8" s="24">
        <v>41835</v>
      </c>
      <c r="N8" s="24">
        <v>49505</v>
      </c>
    </row>
    <row r="9" spans="1:14" s="5" customFormat="1" ht="22.5">
      <c r="A9" s="17" t="s">
        <v>17</v>
      </c>
      <c r="B9" s="25" t="s">
        <v>46</v>
      </c>
      <c r="C9" s="25" t="s">
        <v>22</v>
      </c>
      <c r="D9" s="26" t="s">
        <v>1</v>
      </c>
      <c r="E9" s="27">
        <v>13.035</v>
      </c>
      <c r="F9" s="20">
        <v>9.672847690000001</v>
      </c>
      <c r="G9" s="21">
        <v>1.44027</v>
      </c>
      <c r="H9" s="20">
        <f>+F9*G9</f>
        <v>13.931512342476301</v>
      </c>
      <c r="I9" s="26" t="s">
        <v>38</v>
      </c>
      <c r="J9" s="22">
        <v>2.36</v>
      </c>
      <c r="K9" s="23">
        <v>27</v>
      </c>
      <c r="L9" s="23">
        <v>8</v>
      </c>
      <c r="M9" s="24">
        <v>44180</v>
      </c>
      <c r="N9" s="24">
        <v>51302</v>
      </c>
    </row>
    <row r="10" spans="1:14" s="5" customFormat="1" ht="22.5">
      <c r="A10" s="17" t="s">
        <v>17</v>
      </c>
      <c r="B10" s="25" t="s">
        <v>47</v>
      </c>
      <c r="C10" s="25" t="s">
        <v>23</v>
      </c>
      <c r="D10" s="19" t="s">
        <v>2</v>
      </c>
      <c r="E10" s="20">
        <v>3.06775129</v>
      </c>
      <c r="F10" s="20">
        <v>1.81508629</v>
      </c>
      <c r="G10" s="21">
        <v>1.226793470981075</v>
      </c>
      <c r="H10" s="20">
        <f aca="true" t="shared" si="0" ref="H10:H19">+F10*G10</f>
        <v>2.226736009839262</v>
      </c>
      <c r="I10" s="26" t="s">
        <v>38</v>
      </c>
      <c r="J10" s="22">
        <v>0.75</v>
      </c>
      <c r="K10" s="23">
        <v>40</v>
      </c>
      <c r="L10" s="23">
        <v>10</v>
      </c>
      <c r="M10" s="24">
        <v>39812</v>
      </c>
      <c r="N10" s="24">
        <v>50769</v>
      </c>
    </row>
    <row r="11" spans="1:14" s="5" customFormat="1" ht="22.5">
      <c r="A11" s="17" t="s">
        <v>17</v>
      </c>
      <c r="B11" s="25" t="s">
        <v>47</v>
      </c>
      <c r="C11" s="25" t="s">
        <v>24</v>
      </c>
      <c r="D11" s="19" t="s">
        <v>2</v>
      </c>
      <c r="E11" s="20">
        <v>4.09033505</v>
      </c>
      <c r="F11" s="20">
        <v>2.7302986499999995</v>
      </c>
      <c r="G11" s="21">
        <v>1.226793470981075</v>
      </c>
      <c r="H11" s="20">
        <f t="shared" si="0"/>
        <v>3.349512557648443</v>
      </c>
      <c r="I11" s="26" t="s">
        <v>38</v>
      </c>
      <c r="J11" s="22">
        <v>0.75</v>
      </c>
      <c r="K11" s="23">
        <v>40</v>
      </c>
      <c r="L11" s="23">
        <v>10</v>
      </c>
      <c r="M11" s="24">
        <v>40724</v>
      </c>
      <c r="N11" s="24">
        <v>51500</v>
      </c>
    </row>
    <row r="12" spans="1:14" s="5" customFormat="1" ht="22.5">
      <c r="A12" s="17" t="s">
        <v>17</v>
      </c>
      <c r="B12" s="25" t="s">
        <v>47</v>
      </c>
      <c r="C12" s="25" t="s">
        <v>25</v>
      </c>
      <c r="D12" s="19" t="s">
        <v>2</v>
      </c>
      <c r="E12" s="20">
        <v>5.112918809999999</v>
      </c>
      <c r="F12" s="20">
        <v>3.58517871</v>
      </c>
      <c r="G12" s="21">
        <v>1.226793470981075</v>
      </c>
      <c r="H12" s="20">
        <f t="shared" si="0"/>
        <v>4.398273833728354</v>
      </c>
      <c r="I12" s="26" t="s">
        <v>38</v>
      </c>
      <c r="J12" s="22">
        <v>0.75</v>
      </c>
      <c r="K12" s="23">
        <v>40</v>
      </c>
      <c r="L12" s="23">
        <v>10</v>
      </c>
      <c r="M12" s="24">
        <v>41090</v>
      </c>
      <c r="N12" s="24">
        <v>51865</v>
      </c>
    </row>
    <row r="13" spans="1:14" s="5" customFormat="1" ht="22.5">
      <c r="A13" s="17" t="s">
        <v>17</v>
      </c>
      <c r="B13" s="25" t="s">
        <v>47</v>
      </c>
      <c r="C13" s="25" t="s">
        <v>26</v>
      </c>
      <c r="D13" s="19" t="s">
        <v>2</v>
      </c>
      <c r="E13" s="20">
        <v>4.5</v>
      </c>
      <c r="F13" s="20">
        <v>3.375</v>
      </c>
      <c r="G13" s="21">
        <v>1.226793470981075</v>
      </c>
      <c r="H13" s="20">
        <f t="shared" si="0"/>
        <v>4.140427964561129</v>
      </c>
      <c r="I13" s="26" t="s">
        <v>38</v>
      </c>
      <c r="J13" s="22">
        <v>0.75</v>
      </c>
      <c r="K13" s="23">
        <v>40</v>
      </c>
      <c r="L13" s="23">
        <v>10</v>
      </c>
      <c r="M13" s="24">
        <v>41638</v>
      </c>
      <c r="N13" s="24">
        <v>52412</v>
      </c>
    </row>
    <row r="14" spans="1:14" s="5" customFormat="1" ht="22.5">
      <c r="A14" s="17" t="s">
        <v>17</v>
      </c>
      <c r="B14" s="25" t="s">
        <v>47</v>
      </c>
      <c r="C14" s="25" t="s">
        <v>27</v>
      </c>
      <c r="D14" s="19" t="s">
        <v>2</v>
      </c>
      <c r="E14" s="20">
        <v>6</v>
      </c>
      <c r="F14" s="20">
        <v>4.726</v>
      </c>
      <c r="G14" s="21">
        <v>1.226793470981075</v>
      </c>
      <c r="H14" s="20">
        <f t="shared" si="0"/>
        <v>5.7978259438565605</v>
      </c>
      <c r="I14" s="26" t="s">
        <v>38</v>
      </c>
      <c r="J14" s="22">
        <v>0.75</v>
      </c>
      <c r="K14" s="23">
        <v>40</v>
      </c>
      <c r="L14" s="23">
        <v>10</v>
      </c>
      <c r="M14" s="24">
        <v>42003</v>
      </c>
      <c r="N14" s="24">
        <v>52961</v>
      </c>
    </row>
    <row r="15" spans="1:14" s="5" customFormat="1" ht="22.5">
      <c r="A15" s="17" t="s">
        <v>17</v>
      </c>
      <c r="B15" s="25" t="s">
        <v>47</v>
      </c>
      <c r="C15" s="25" t="s">
        <v>28</v>
      </c>
      <c r="D15" s="19" t="s">
        <v>2</v>
      </c>
      <c r="E15" s="20">
        <v>6</v>
      </c>
      <c r="F15" s="20">
        <v>5.118</v>
      </c>
      <c r="G15" s="21">
        <v>1.226793470981075</v>
      </c>
      <c r="H15" s="20">
        <f t="shared" si="0"/>
        <v>6.278728984481143</v>
      </c>
      <c r="I15" s="26" t="s">
        <v>38</v>
      </c>
      <c r="J15" s="22">
        <v>0.75</v>
      </c>
      <c r="K15" s="23">
        <v>41</v>
      </c>
      <c r="L15" s="23">
        <v>11</v>
      </c>
      <c r="M15" s="24">
        <v>42734</v>
      </c>
      <c r="N15" s="24">
        <v>53691</v>
      </c>
    </row>
    <row r="16" spans="1:14" s="5" customFormat="1" ht="22.5">
      <c r="A16" s="17" t="s">
        <v>17</v>
      </c>
      <c r="B16" s="25" t="s">
        <v>47</v>
      </c>
      <c r="C16" s="25" t="s">
        <v>29</v>
      </c>
      <c r="D16" s="19" t="s">
        <v>2</v>
      </c>
      <c r="E16" s="20">
        <v>6</v>
      </c>
      <c r="F16" s="20">
        <v>5.412</v>
      </c>
      <c r="G16" s="21">
        <v>1.226793470981075</v>
      </c>
      <c r="H16" s="20">
        <f t="shared" si="0"/>
        <v>6.639406264949578</v>
      </c>
      <c r="I16" s="26" t="s">
        <v>38</v>
      </c>
      <c r="J16" s="22">
        <v>0.75</v>
      </c>
      <c r="K16" s="23">
        <v>41</v>
      </c>
      <c r="L16" s="23">
        <v>11</v>
      </c>
      <c r="M16" s="24">
        <v>43281</v>
      </c>
      <c r="N16" s="24">
        <v>54239</v>
      </c>
    </row>
    <row r="17" spans="1:14" s="5" customFormat="1" ht="22.5">
      <c r="A17" s="17" t="s">
        <v>17</v>
      </c>
      <c r="B17" s="25" t="s">
        <v>47</v>
      </c>
      <c r="C17" s="25" t="s">
        <v>30</v>
      </c>
      <c r="D17" s="19" t="s">
        <v>2</v>
      </c>
      <c r="E17" s="20">
        <v>18</v>
      </c>
      <c r="F17" s="20">
        <v>2</v>
      </c>
      <c r="G17" s="21">
        <v>1.226793470981075</v>
      </c>
      <c r="H17" s="20">
        <f t="shared" si="0"/>
        <v>2.45358694196215</v>
      </c>
      <c r="I17" s="26" t="s">
        <v>38</v>
      </c>
      <c r="J17" s="22" t="s">
        <v>49</v>
      </c>
      <c r="K17" s="23">
        <v>12</v>
      </c>
      <c r="L17" s="23">
        <v>3</v>
      </c>
      <c r="M17" s="24">
        <v>41455</v>
      </c>
      <c r="N17" s="24">
        <v>44560</v>
      </c>
    </row>
    <row r="18" spans="1:14" s="5" customFormat="1" ht="22.5">
      <c r="A18" s="17" t="s">
        <v>17</v>
      </c>
      <c r="B18" s="25" t="s">
        <v>47</v>
      </c>
      <c r="C18" s="25" t="s">
        <v>31</v>
      </c>
      <c r="D18" s="19" t="s">
        <v>2</v>
      </c>
      <c r="E18" s="20">
        <v>15</v>
      </c>
      <c r="F18" s="20">
        <v>6.5625</v>
      </c>
      <c r="G18" s="21">
        <v>1.226793470981075</v>
      </c>
      <c r="H18" s="20">
        <f t="shared" si="0"/>
        <v>8.050832153313305</v>
      </c>
      <c r="I18" s="26" t="s">
        <v>38</v>
      </c>
      <c r="J18" s="22" t="s">
        <v>49</v>
      </c>
      <c r="K18" s="23">
        <v>12</v>
      </c>
      <c r="L18" s="23">
        <v>5</v>
      </c>
      <c r="M18" s="24">
        <v>42734</v>
      </c>
      <c r="N18" s="24">
        <v>45473</v>
      </c>
    </row>
    <row r="19" spans="1:14" s="5" customFormat="1" ht="22.5">
      <c r="A19" s="17" t="s">
        <v>17</v>
      </c>
      <c r="B19" s="25" t="s">
        <v>47</v>
      </c>
      <c r="C19" s="25" t="s">
        <v>32</v>
      </c>
      <c r="D19" s="19" t="s">
        <v>2</v>
      </c>
      <c r="E19" s="20">
        <v>40</v>
      </c>
      <c r="F19" s="20">
        <v>19.088000000000008</v>
      </c>
      <c r="G19" s="21">
        <v>1.226793470981075</v>
      </c>
      <c r="H19" s="20">
        <f t="shared" si="0"/>
        <v>23.41703377408677</v>
      </c>
      <c r="I19" s="26" t="s">
        <v>38</v>
      </c>
      <c r="J19" s="22">
        <v>2.1</v>
      </c>
      <c r="K19" s="23">
        <v>12</v>
      </c>
      <c r="L19" s="23">
        <v>3</v>
      </c>
      <c r="M19" s="24">
        <v>42368</v>
      </c>
      <c r="N19" s="24">
        <v>45656</v>
      </c>
    </row>
    <row r="20" spans="1:16" s="6" customFormat="1" ht="23.25" customHeight="1">
      <c r="A20" s="41" t="s">
        <v>33</v>
      </c>
      <c r="B20" s="42"/>
      <c r="C20" s="43"/>
      <c r="D20" s="28"/>
      <c r="E20" s="23"/>
      <c r="F20" s="23"/>
      <c r="G20" s="21"/>
      <c r="H20" s="29">
        <f>SUM(H8:H19)</f>
        <v>120.68887677090301</v>
      </c>
      <c r="I20" s="13"/>
      <c r="J20" s="13"/>
      <c r="K20" s="13"/>
      <c r="L20" s="13"/>
      <c r="M20" s="13"/>
      <c r="N20" s="13"/>
      <c r="O20" s="5"/>
      <c r="P20" s="5"/>
    </row>
    <row r="21" spans="1:14" s="5" customFormat="1" ht="23.25" customHeight="1">
      <c r="A21" s="44" t="s">
        <v>34</v>
      </c>
      <c r="B21" s="45"/>
      <c r="C21" s="46"/>
      <c r="D21" s="28"/>
      <c r="E21" s="23"/>
      <c r="F21" s="23"/>
      <c r="G21" s="21"/>
      <c r="H21" s="29"/>
      <c r="I21" s="13"/>
      <c r="J21" s="13"/>
      <c r="K21" s="13"/>
      <c r="L21" s="13"/>
      <c r="M21" s="13"/>
      <c r="N21" s="13"/>
    </row>
    <row r="22" spans="1:14" s="5" customFormat="1" ht="22.5">
      <c r="A22" s="17" t="s">
        <v>45</v>
      </c>
      <c r="B22" s="25" t="s">
        <v>50</v>
      </c>
      <c r="C22" s="33" t="s">
        <v>44</v>
      </c>
      <c r="D22" s="19" t="s">
        <v>2</v>
      </c>
      <c r="E22" s="20">
        <v>7</v>
      </c>
      <c r="F22" s="20">
        <v>7</v>
      </c>
      <c r="G22" s="21">
        <v>1.226793470981075</v>
      </c>
      <c r="H22" s="35">
        <f>+F22*G22</f>
        <v>8.587554296867525</v>
      </c>
      <c r="I22" s="26" t="s">
        <v>38</v>
      </c>
      <c r="J22" s="26">
        <v>1</v>
      </c>
      <c r="K22" s="22">
        <v>19</v>
      </c>
      <c r="L22" s="23">
        <v>7</v>
      </c>
      <c r="M22" s="24">
        <v>45199</v>
      </c>
      <c r="N22" s="24">
        <v>49765</v>
      </c>
    </row>
    <row r="23" spans="1:14" s="5" customFormat="1" ht="23.25" customHeight="1">
      <c r="A23" s="41" t="s">
        <v>33</v>
      </c>
      <c r="B23" s="42"/>
      <c r="C23" s="43"/>
      <c r="D23" s="28"/>
      <c r="E23" s="23"/>
      <c r="F23" s="23"/>
      <c r="G23" s="21"/>
      <c r="H23" s="29">
        <f>SUM(H22)</f>
        <v>8.587554296867525</v>
      </c>
      <c r="I23" s="13"/>
      <c r="J23" s="13"/>
      <c r="K23" s="13"/>
      <c r="L23" s="13"/>
      <c r="M23" s="13"/>
      <c r="N23" s="13"/>
    </row>
    <row r="24" spans="1:14" s="5" customFormat="1" ht="23.25" customHeight="1">
      <c r="A24" s="41" t="s">
        <v>35</v>
      </c>
      <c r="B24" s="42"/>
      <c r="C24" s="43"/>
      <c r="D24" s="26"/>
      <c r="E24" s="23"/>
      <c r="F24" s="23"/>
      <c r="G24" s="21"/>
      <c r="H24" s="29">
        <f>+H20+H23</f>
        <v>129.27643106777055</v>
      </c>
      <c r="I24" s="18"/>
      <c r="J24" s="18"/>
      <c r="K24" s="18"/>
      <c r="L24" s="18"/>
      <c r="M24" s="18"/>
      <c r="N24" s="18"/>
    </row>
    <row r="25" spans="1:14" s="5" customFormat="1" ht="7.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s="5" customFormat="1" ht="23.25" customHeight="1">
      <c r="A26" s="47" t="s">
        <v>51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1:16" s="5" customFormat="1" ht="22.5">
      <c r="A27" s="50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2"/>
      <c r="P27" s="2"/>
    </row>
    <row r="28" spans="1:14" ht="13.5">
      <c r="A28" s="17"/>
      <c r="B28" s="25"/>
      <c r="C28" s="17"/>
      <c r="D28" s="19"/>
      <c r="E28" s="20"/>
      <c r="F28" s="20"/>
      <c r="G28" s="21"/>
      <c r="H28" s="20"/>
      <c r="I28" s="55"/>
      <c r="J28" s="55"/>
      <c r="K28" s="34"/>
      <c r="L28" s="34"/>
      <c r="M28" s="27"/>
      <c r="N28" s="27"/>
    </row>
    <row r="29" spans="1:16" ht="17.25" customHeight="1">
      <c r="A29" s="41" t="s">
        <v>52</v>
      </c>
      <c r="B29" s="42"/>
      <c r="C29" s="43"/>
      <c r="D29" s="14"/>
      <c r="E29" s="15"/>
      <c r="F29" s="15"/>
      <c r="G29" s="13"/>
      <c r="H29" s="16">
        <v>0</v>
      </c>
      <c r="I29" s="13"/>
      <c r="J29" s="13"/>
      <c r="K29" s="13"/>
      <c r="L29" s="13"/>
      <c r="M29" s="13"/>
      <c r="N29" s="13"/>
      <c r="O29" s="5"/>
      <c r="P29" s="5"/>
    </row>
    <row r="30" spans="1:16" s="5" customFormat="1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2"/>
      <c r="P30" s="2"/>
    </row>
    <row r="31" spans="1:74" s="3" customFormat="1" ht="17.25" customHeight="1">
      <c r="A31" s="41" t="s">
        <v>36</v>
      </c>
      <c r="B31" s="42"/>
      <c r="C31" s="43"/>
      <c r="D31" s="14"/>
      <c r="E31" s="15"/>
      <c r="F31" s="15"/>
      <c r="G31" s="13"/>
      <c r="H31" s="16">
        <f>+H24</f>
        <v>129.27643106777055</v>
      </c>
      <c r="I31" s="13"/>
      <c r="J31" s="13"/>
      <c r="K31" s="13"/>
      <c r="L31" s="13"/>
      <c r="M31" s="13"/>
      <c r="N31" s="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3" customFormat="1" ht="17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3" s="3" customFormat="1" ht="17.25" customHeight="1">
      <c r="A33" s="32" t="s">
        <v>18</v>
      </c>
      <c r="B33" s="32" t="s">
        <v>42</v>
      </c>
      <c r="C33" s="3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7.25" customHeight="1">
      <c r="A34" s="32" t="s">
        <v>19</v>
      </c>
      <c r="B34" s="32" t="s">
        <v>43</v>
      </c>
      <c r="C34" s="3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3" customFormat="1" ht="17.25" customHeight="1">
      <c r="A35" s="32"/>
      <c r="B35" s="32"/>
      <c r="C35" s="3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4" s="3" customFormat="1" ht="17.25" customHeight="1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3" customFormat="1" ht="17.25" customHeight="1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3" customFormat="1" ht="17.2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3" customFormat="1" ht="17.2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3" customFormat="1" ht="17.25" customHeight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s="3" customFormat="1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s="3" customFormat="1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s="3" customFormat="1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s="3" customFormat="1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s="3" customFormat="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s="3" customFormat="1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s="3" customFormat="1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s="3" customFormat="1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4:6" ht="17.25" customHeight="1">
      <c r="D145" s="2"/>
      <c r="E145" s="2"/>
      <c r="F145" s="2"/>
    </row>
    <row r="146" spans="4:6" ht="17.25" customHeight="1">
      <c r="D146" s="2"/>
      <c r="E146" s="2"/>
      <c r="F146" s="2"/>
    </row>
  </sheetData>
  <sheetProtection/>
  <mergeCells count="28">
    <mergeCell ref="I28:J28"/>
    <mergeCell ref="A29:C29"/>
    <mergeCell ref="A30:N30"/>
    <mergeCell ref="A20:C20"/>
    <mergeCell ref="A24:C24"/>
    <mergeCell ref="A2:A3"/>
    <mergeCell ref="A25:N25"/>
    <mergeCell ref="A7:N7"/>
    <mergeCell ref="B2:B3"/>
    <mergeCell ref="C2:C3"/>
    <mergeCell ref="A31:C31"/>
    <mergeCell ref="A21:C21"/>
    <mergeCell ref="A23:C23"/>
    <mergeCell ref="A26:N26"/>
    <mergeCell ref="A27:N27"/>
    <mergeCell ref="G2:G3"/>
    <mergeCell ref="H2:H3"/>
    <mergeCell ref="A4:N4"/>
    <mergeCell ref="A5:N5"/>
    <mergeCell ref="A6:N6"/>
    <mergeCell ref="D2:D3"/>
    <mergeCell ref="E2:E3"/>
    <mergeCell ref="F2:F3"/>
    <mergeCell ref="M2:N2"/>
    <mergeCell ref="I2:I3"/>
    <mergeCell ref="J2:J3"/>
    <mergeCell ref="K2:K3"/>
    <mergeCell ref="L2:L3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Marine Harutyunyan</cp:lastModifiedBy>
  <cp:lastPrinted>2017-03-27T15:33:02Z</cp:lastPrinted>
  <dcterms:created xsi:type="dcterms:W3CDTF">2017-03-17T08:31:08Z</dcterms:created>
  <dcterms:modified xsi:type="dcterms:W3CDTF">2021-04-22T12:01:26Z</dcterms:modified>
  <cp:category/>
  <cp:version/>
  <cp:contentType/>
  <cp:contentStatus/>
</cp:coreProperties>
</file>